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st of inaction mode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9">
    <font>
      <name val="Calibri"/>
      <family val="2"/>
      <color theme="1"/>
      <sz val="11"/>
      <scheme val="minor"/>
    </font>
    <font>
      <name val="Georgia"/>
      <b val="1"/>
      <color rgb="00006630"/>
      <sz val="15"/>
    </font>
    <font>
      <name val="Georgia"/>
      <i val="1"/>
      <color rgb="00444444"/>
      <sz val="10"/>
    </font>
    <font>
      <name val="Georgia"/>
      <sz val="10"/>
    </font>
    <font>
      <name val="Georgia"/>
      <b val="1"/>
      <sz val="10"/>
    </font>
    <font>
      <name val="Georgia"/>
      <b val="1"/>
      <color rgb="00006630"/>
      <sz val="11"/>
    </font>
    <font>
      <name val="Georgia"/>
      <b val="1"/>
      <color rgb="00FFFFFF"/>
      <sz val="11"/>
    </font>
    <font>
      <name val="Georgia"/>
      <sz val="8"/>
    </font>
    <font>
      <name val="Georgia"/>
      <sz val="9"/>
    </font>
  </fonts>
  <fills count="4">
    <fill>
      <patternFill/>
    </fill>
    <fill>
      <patternFill patternType="gray125"/>
    </fill>
    <fill>
      <patternFill patternType="solid">
        <fgColor rgb="00006630"/>
      </patternFill>
    </fill>
    <fill>
      <patternFill patternType="solid">
        <fgColor rgb="00EAF1EA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9" fontId="4" fillId="0" borderId="0" pivotButton="0" quotePrefix="0" xfId="0"/>
    <xf numFmtId="0" fontId="5" fillId="0" borderId="0" pivotButton="0" quotePrefix="0" xfId="0"/>
    <xf numFmtId="0" fontId="6" fillId="2" borderId="1" pivotButton="0" quotePrefix="0" xfId="0"/>
    <xf numFmtId="0" fontId="3" fillId="0" borderId="1" pivotButton="0" quotePrefix="0" xfId="0"/>
    <xf numFmtId="164" fontId="3" fillId="0" borderId="1" pivotButton="0" quotePrefix="0" xfId="0"/>
    <xf numFmtId="0" fontId="7" fillId="0" borderId="1" pivotButton="0" quotePrefix="0" xfId="0"/>
    <xf numFmtId="0" fontId="4" fillId="3" borderId="1" pivotButton="0" quotePrefix="0" xfId="0"/>
    <xf numFmtId="164" fontId="4" fillId="3" borderId="1" pivotButton="0" quotePrefix="0" xfId="0"/>
    <xf numFmtId="0" fontId="3" fillId="3" borderId="1" pivotButton="0" quotePrefix="0" xfId="0"/>
    <xf numFmtId="165" fontId="3" fillId="0" borderId="1" pivotButton="0" quotePrefix="0" xfId="0"/>
    <xf numFmtId="164" fontId="4" fillId="0" borderId="0" pivotButton="0" quotePrefix="0" xfId="0"/>
    <xf numFmtId="1" fontId="3" fillId="0" borderId="0" pivotButton="0" quotePrefix="0" xfId="0"/>
    <xf numFmtId="1" fontId="4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64"/>
  <sheetViews>
    <sheetView workbookViewId="0">
      <selection activeCell="A1" sqref="A1"/>
    </sheetView>
  </sheetViews>
  <sheetFormatPr baseColWidth="8" defaultRowHeight="15"/>
  <cols>
    <col width="4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</cols>
  <sheetData>
    <row r="1">
      <c r="A1" s="1" t="inlineStr">
        <is>
          <t>Celtic Paradox: cost-of-inaction model</t>
        </is>
      </c>
    </row>
    <row r="2">
      <c r="A2" s="2" t="inlineStr">
        <is>
          <t>Celtic Supporters Limited. Rebuilt 25 May 2026. Replaces the v8.3 Appendix B.1 model.</t>
        </is>
      </c>
    </row>
    <row r="4">
      <c r="A4" s="3" t="inlineStr">
        <is>
          <t>Definition (single, used throughout). The cost of inaction is the net present value, over a five-year</t>
        </is>
      </c>
    </row>
    <row r="5">
      <c r="A5" s="3" t="inlineStr">
        <is>
          <t>horizon, of the incremental revenue Celtic could earn under a maximise-within-constraints reform</t>
        </is>
      </c>
    </row>
    <row r="6">
      <c r="A6" s="3" t="inlineStr">
        <is>
          <t>scenario versus the status quo, discounted at the rate in B9. It is incremental revenue, not free</t>
        </is>
      </c>
    </row>
    <row r="7">
      <c r="A7" s="3" t="inlineStr">
        <is>
          <t>cash flow and not an equity valuation. The enabling capital investment is shown separately at row 40.</t>
        </is>
      </c>
    </row>
    <row r="9">
      <c r="A9" s="4" t="inlineStr">
        <is>
          <t>Discount rate</t>
        </is>
      </c>
      <c r="B9" s="5" t="n">
        <v>0.1</v>
      </c>
    </row>
    <row r="10">
      <c r="A10" s="4" t="inlineStr">
        <is>
          <t>Horizon (years)</t>
        </is>
      </c>
      <c r="B10" s="4" t="n">
        <v>5</v>
      </c>
    </row>
    <row r="11">
      <c r="A11" s="4" t="inlineStr">
        <is>
          <t>Phasing</t>
        </is>
      </c>
      <c r="B11" s="3" t="inlineStr">
        <is>
          <t>Linear ramp to year-5 run-rate</t>
        </is>
      </c>
    </row>
    <row r="13">
      <c r="A13" s="6" t="inlineStr">
        <is>
          <t>Revenue levers: year-5 incremental run-rate (£m)</t>
        </is>
      </c>
    </row>
    <row r="14">
      <c r="A14" s="7" t="inlineStr">
        <is>
          <t>Lever</t>
        </is>
      </c>
      <c r="B14" s="7" t="inlineStr">
        <is>
          <t>Conservative</t>
        </is>
      </c>
      <c r="C14" s="7" t="inlineStr">
        <is>
          <t>Base</t>
        </is>
      </c>
      <c r="D14" s="7" t="inlineStr">
        <is>
          <t>Stretch</t>
        </is>
      </c>
      <c r="E14" s="7" t="inlineStr">
        <is>
          <t>Basis</t>
        </is>
      </c>
    </row>
    <row r="15">
      <c r="A15" s="8" t="inlineStr">
        <is>
          <t>Stadium and matchday monetisation</t>
        </is>
      </c>
      <c r="B15" s="9" t="n">
        <v>16</v>
      </c>
      <c r="C15" s="9" t="n">
        <v>21</v>
      </c>
      <c r="D15" s="9" t="n">
        <v>26</v>
      </c>
      <c r="E15" s="10" t="inlineStr">
        <is>
          <t>Paper Chapter 3 Exhibit 7 revenue-lever table, +£16-26m incremental</t>
        </is>
      </c>
    </row>
    <row r="16">
      <c r="A16" s="8" t="inlineStr">
        <is>
          <t>Commercial, sponsorship and digital</t>
        </is>
      </c>
      <c r="B16" s="9" t="n">
        <v>8</v>
      </c>
      <c r="C16" s="9" t="n">
        <v>12</v>
      </c>
      <c r="D16" s="9" t="n">
        <v>18</v>
      </c>
      <c r="E16" s="10" t="inlineStr">
        <is>
          <t>FY2025 controllable commercial base approx £30m; +27% to +60%; digital kept below the Chapter 4 gap</t>
        </is>
      </c>
    </row>
    <row r="17">
      <c r="A17" s="8" t="inlineStr">
        <is>
          <t>Player trading and academy</t>
        </is>
      </c>
      <c r="B17" s="9" t="n">
        <v>2</v>
      </c>
      <c r="C17" s="9" t="n">
        <v>3.6</v>
      </c>
      <c r="D17" s="9" t="n">
        <v>6</v>
      </c>
      <c r="E17" s="10" t="inlineStr">
        <is>
          <t>FY2021-FY2025 average player-trading gains £18.2m; +11% to +33%</t>
        </is>
      </c>
    </row>
    <row r="18">
      <c r="A18" s="11" t="inlineStr">
        <is>
          <t>Total year-5 run-rate uplift</t>
        </is>
      </c>
      <c r="B18" s="12">
        <f>SUM(B15:B17)</f>
        <v/>
      </c>
      <c r="C18" s="12">
        <f>SUM(C15:C17)</f>
        <v/>
      </c>
      <c r="D18" s="12">
        <f>SUM(D15:D17)</f>
        <v/>
      </c>
      <c r="E18" s="13" t="inlineStr"/>
    </row>
    <row r="20">
      <c r="A20" s="6" t="inlineStr">
        <is>
          <t>Year-by-year incremental revenue (£m)</t>
        </is>
      </c>
    </row>
    <row r="21">
      <c r="A21" s="7" t="inlineStr">
        <is>
          <t>Year</t>
        </is>
      </c>
      <c r="B21" s="7" t="inlineStr">
        <is>
          <t>Phasing factor</t>
        </is>
      </c>
      <c r="C21" s="7" t="inlineStr">
        <is>
          <t>Conservative</t>
        </is>
      </c>
      <c r="D21" s="7" t="inlineStr">
        <is>
          <t>Base</t>
        </is>
      </c>
      <c r="E21" s="7" t="inlineStr">
        <is>
          <t>Stretch</t>
        </is>
      </c>
    </row>
    <row r="22">
      <c r="A22" s="8" t="inlineStr">
        <is>
          <t>Year 1 (FY2026)</t>
        </is>
      </c>
      <c r="B22" s="9" t="n">
        <v>0.2</v>
      </c>
      <c r="C22" s="9">
        <f>$B$18*B22</f>
        <v/>
      </c>
      <c r="D22" s="9">
        <f>$C$18*B22</f>
        <v/>
      </c>
      <c r="E22" s="9">
        <f>$D$18*B22</f>
        <v/>
      </c>
    </row>
    <row r="23">
      <c r="A23" s="8" t="inlineStr">
        <is>
          <t>Year 2 (FY2027)</t>
        </is>
      </c>
      <c r="B23" s="9" t="n">
        <v>0.4</v>
      </c>
      <c r="C23" s="9">
        <f>$B$18*B23</f>
        <v/>
      </c>
      <c r="D23" s="9">
        <f>$C$18*B23</f>
        <v/>
      </c>
      <c r="E23" s="9">
        <f>$D$18*B23</f>
        <v/>
      </c>
    </row>
    <row r="24">
      <c r="A24" s="8" t="inlineStr">
        <is>
          <t>Year 3 (FY2028)</t>
        </is>
      </c>
      <c r="B24" s="9" t="n">
        <v>0.6</v>
      </c>
      <c r="C24" s="9">
        <f>$B$18*B24</f>
        <v/>
      </c>
      <c r="D24" s="9">
        <f>$C$18*B24</f>
        <v/>
      </c>
      <c r="E24" s="9">
        <f>$D$18*B24</f>
        <v/>
      </c>
    </row>
    <row r="25">
      <c r="A25" s="8" t="inlineStr">
        <is>
          <t>Year 4 (FY2029)</t>
        </is>
      </c>
      <c r="B25" s="9" t="n">
        <v>0.8</v>
      </c>
      <c r="C25" s="9">
        <f>$B$18*B25</f>
        <v/>
      </c>
      <c r="D25" s="9">
        <f>$C$18*B25</f>
        <v/>
      </c>
      <c r="E25" s="9">
        <f>$D$18*B25</f>
        <v/>
      </c>
    </row>
    <row r="26">
      <c r="A26" s="8" t="inlineStr">
        <is>
          <t>Year 5 (FY2030)</t>
        </is>
      </c>
      <c r="B26" s="9" t="n">
        <v>1</v>
      </c>
      <c r="C26" s="9">
        <f>$B$18*B26</f>
        <v/>
      </c>
      <c r="D26" s="9">
        <f>$C$18*B26</f>
        <v/>
      </c>
      <c r="E26" s="9">
        <f>$D$18*B26</f>
        <v/>
      </c>
    </row>
    <row r="27">
      <c r="A27" s="11" t="inlineStr">
        <is>
          <t>Cumulative, undiscounted</t>
        </is>
      </c>
      <c r="B27" s="13" t="inlineStr"/>
      <c r="C27" s="12">
        <f>SUM(C22:C26)</f>
        <v/>
      </c>
      <c r="D27" s="12">
        <f>SUM(D22:D26)</f>
        <v/>
      </c>
      <c r="E27" s="12">
        <f>SUM(E22:E26)</f>
        <v/>
      </c>
    </row>
    <row r="28">
      <c r="A28" s="6" t="inlineStr">
        <is>
          <t>Discounted incremental revenue, NPV (£m)</t>
        </is>
      </c>
    </row>
    <row r="29">
      <c r="A29" s="7" t="inlineStr">
        <is>
          <t>Year</t>
        </is>
      </c>
      <c r="B29" s="7" t="inlineStr">
        <is>
          <t>Discount factor</t>
        </is>
      </c>
      <c r="C29" s="7" t="inlineStr">
        <is>
          <t>Conservative</t>
        </is>
      </c>
      <c r="D29" s="7" t="inlineStr">
        <is>
          <t>Base</t>
        </is>
      </c>
      <c r="E29" s="7" t="inlineStr">
        <is>
          <t>Stretch</t>
        </is>
      </c>
    </row>
    <row r="30">
      <c r="A30" s="8" t="inlineStr">
        <is>
          <t>Year 1</t>
        </is>
      </c>
      <c r="B30" s="14">
        <f>1/(1+$B$9)^1</f>
        <v/>
      </c>
      <c r="C30" s="9">
        <f>C22*B30</f>
        <v/>
      </c>
      <c r="D30" s="9">
        <f>D22*B30</f>
        <v/>
      </c>
      <c r="E30" s="9">
        <f>E22*B30</f>
        <v/>
      </c>
    </row>
    <row r="31">
      <c r="A31" s="8" t="inlineStr">
        <is>
          <t>Year 2</t>
        </is>
      </c>
      <c r="B31" s="14">
        <f>1/(1+$B$9)^2</f>
        <v/>
      </c>
      <c r="C31" s="9">
        <f>C23*B31</f>
        <v/>
      </c>
      <c r="D31" s="9">
        <f>D23*B31</f>
        <v/>
      </c>
      <c r="E31" s="9">
        <f>E23*B31</f>
        <v/>
      </c>
    </row>
    <row r="32">
      <c r="A32" s="8" t="inlineStr">
        <is>
          <t>Year 3</t>
        </is>
      </c>
      <c r="B32" s="14">
        <f>1/(1+$B$9)^3</f>
        <v/>
      </c>
      <c r="C32" s="9">
        <f>C24*B32</f>
        <v/>
      </c>
      <c r="D32" s="9">
        <f>D24*B32</f>
        <v/>
      </c>
      <c r="E32" s="9">
        <f>E24*B32</f>
        <v/>
      </c>
    </row>
    <row r="33">
      <c r="A33" s="8" t="inlineStr">
        <is>
          <t>Year 4</t>
        </is>
      </c>
      <c r="B33" s="14">
        <f>1/(1+$B$9)^4</f>
        <v/>
      </c>
      <c r="C33" s="9">
        <f>C25*B33</f>
        <v/>
      </c>
      <c r="D33" s="9">
        <f>D25*B33</f>
        <v/>
      </c>
      <c r="E33" s="9">
        <f>E25*B33</f>
        <v/>
      </c>
    </row>
    <row r="34">
      <c r="A34" s="8" t="inlineStr">
        <is>
          <t>Year 5</t>
        </is>
      </c>
      <c r="B34" s="14">
        <f>1/(1+$B$9)^5</f>
        <v/>
      </c>
      <c r="C34" s="9">
        <f>C26*B34</f>
        <v/>
      </c>
      <c r="D34" s="9">
        <f>D26*B34</f>
        <v/>
      </c>
      <c r="E34" s="9">
        <f>E26*B34</f>
        <v/>
      </c>
    </row>
    <row r="35">
      <c r="A35" s="11" t="inlineStr">
        <is>
          <t>NPV, cost of inaction</t>
        </is>
      </c>
      <c r="B35" s="13" t="inlineStr"/>
      <c r="C35" s="12">
        <f>SUM(C30:C34)</f>
        <v/>
      </c>
      <c r="D35" s="12">
        <f>SUM(D30:D34)</f>
        <v/>
      </c>
      <c r="E35" s="12">
        <f>SUM(E30:E34)</f>
        <v/>
      </c>
    </row>
    <row r="37">
      <c r="A37" s="6" t="inlineStr">
        <is>
          <t>Output (Conservative / Base / Stretch)</t>
        </is>
      </c>
    </row>
    <row r="38">
      <c r="A38" s="4" t="inlineStr">
        <is>
          <t>Cost of inaction, NPV basis (£m)</t>
        </is>
      </c>
      <c r="B38" s="15">
        <f>C35</f>
        <v/>
      </c>
      <c r="C38" s="15">
        <f>D35</f>
        <v/>
      </c>
      <c r="D38" s="15">
        <f>E35</f>
        <v/>
      </c>
    </row>
    <row r="39">
      <c r="A39" s="4" t="inlineStr">
        <is>
          <t>Cost of inaction, cumulative undiscounted (£m)</t>
        </is>
      </c>
      <c r="B39" s="15">
        <f>C27</f>
        <v/>
      </c>
      <c r="C39" s="15">
        <f>D27</f>
        <v/>
      </c>
      <c r="D39" s="15">
        <f>E27</f>
        <v/>
      </c>
    </row>
    <row r="41">
      <c r="A41" s="6" t="inlineStr">
        <is>
          <t>Memo: enabling capital investment (not netted)</t>
        </is>
      </c>
    </row>
    <row r="42">
      <c r="A42" s="3" t="inlineStr">
        <is>
          <t>South Stand Phase 1 (premium hospitality)</t>
        </is>
      </c>
      <c r="B42" s="16" t="n">
        <v>40</v>
      </c>
    </row>
    <row r="43">
      <c r="A43" s="3" t="inlineStr">
        <is>
          <t>Digital platform</t>
        </is>
      </c>
      <c r="B43" s="16" t="n">
        <v>5</v>
      </c>
    </row>
    <row r="44">
      <c r="A44" s="3" t="inlineStr">
        <is>
          <t>Academy scaling (3 years)</t>
        </is>
      </c>
      <c r="B44" s="16" t="n">
        <v>5</v>
      </c>
    </row>
    <row r="45">
      <c r="A45" s="4" t="inlineStr">
        <is>
          <t>Total enabling investment (£m)</t>
        </is>
      </c>
      <c r="B45" s="17">
        <f>SUM(B42:B44)</f>
        <v/>
      </c>
    </row>
    <row r="46">
      <c r="A46" s="2" t="inlineStr">
        <is>
          <t>Funded from cash reserves (£77.3m FY2025), operating cash flow and modest borrowing. Shown for</t>
        </is>
      </c>
    </row>
    <row r="47">
      <c r="A47" s="2" t="inlineStr">
        <is>
          <t>context. A full free-cash-flow NPV would deduct this and the cost to earn the incremental revenue.</t>
        </is>
      </c>
    </row>
    <row r="49">
      <c r="A49" s="6" t="inlineStr">
        <is>
          <t>Notes and reconciliation</t>
        </is>
      </c>
    </row>
    <row r="50">
      <c r="A50" s="18" t="inlineStr">
        <is>
          <t>1. This model replaces the v8.3 Appendix B.1 model. The v8.3 £125m figure could not be reproduced</t>
        </is>
      </c>
    </row>
    <row r="51">
      <c r="A51" s="18" t="inlineStr">
        <is>
          <t xml:space="preserve">   from its own stated assumptions (matchday +25%, commercial +40%, academy +20%, digital +10% on the</t>
        </is>
      </c>
    </row>
    <row r="52">
      <c r="A52" s="18" t="inlineStr">
        <is>
          <t xml:space="preserve">   stated bases). It also defined £125m two ways: a cumulative revenue gap in Chapter 11 and an NPV in</t>
        </is>
      </c>
    </row>
    <row r="53">
      <c r="A53" s="18" t="inlineStr">
        <is>
          <t xml:space="preserve">   Appendix A.5 and B.1. This model uses one definition only: NPV of incremental revenue.</t>
        </is>
      </c>
    </row>
    <row r="54">
      <c r="A54" s="18" t="inlineStr">
        <is>
          <t>2. The £125m corresponds to the Stretch end of a defensible range presented as a base case. The Base</t>
        </is>
      </c>
    </row>
    <row r="55">
      <c r="A55" s="18" t="inlineStr">
        <is>
          <t xml:space="preserve">   case here is approximately £78m NPV; the range is approximately £55m to £107m NPV.</t>
        </is>
      </c>
    </row>
    <row r="56">
      <c r="A56" s="18" t="inlineStr">
        <is>
          <t>3. Lever assumptions are anchored to the paper's own evidence: the stadium lever to Chapter 3 Exhibit 7;</t>
        </is>
      </c>
    </row>
    <row r="57">
      <c r="A57" s="18" t="inlineStr">
        <is>
          <t xml:space="preserve">   the commercial lever to the FY2025 controllable commercial base; the player-trading lever to the</t>
        </is>
      </c>
    </row>
    <row r="58">
      <c r="A58" s="18" t="inlineStr">
        <is>
          <t xml:space="preserve">   verified five-year average of player-trading gains (£90.9m over five years).</t>
        </is>
      </c>
    </row>
    <row r="59">
      <c r="A59" s="18" t="inlineStr">
        <is>
          <t>4. Equity uplift. The v8.3 Appendix B.3 used a 0.4x equity-to-revenue multiple, which contradicts the</t>
        </is>
      </c>
    </row>
    <row r="60">
      <c r="A60" s="18" t="inlineStr">
        <is>
          <t xml:space="preserve">   paper's stated 1.26x (£181m market cap / £143.6m FY2025 revenue). Re-derived correctly: year-5</t>
        </is>
      </c>
    </row>
    <row r="61">
      <c r="A61" s="18" t="inlineStr">
        <is>
          <t xml:space="preserve">   incremental revenue of £26m to £50m at a revenue multiple of 1.1x to 1.3x gives an equity uplift of</t>
        </is>
      </c>
    </row>
    <row r="62">
      <c r="A62" s="18" t="inlineStr">
        <is>
          <t xml:space="preserve">   approximately £29m to £65m. The paper's £35m to £65m range holds on the corrected derivation.</t>
        </is>
      </c>
    </row>
    <row r="63">
      <c r="A63" s="18" t="inlineStr">
        <is>
          <t>5. Every figure in this model is an input cell or a live formula. Flex the lever assumptions in B15:D17</t>
        </is>
      </c>
    </row>
    <row r="64">
      <c r="A64" s="18" t="inlineStr">
        <is>
          <t xml:space="preserve">   and the discount rate in B9 to test sensitivity.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2026-05-25T14:24:04Z</dcterms:created>
  <dcterms:modified xmlns:dcterms="http://purl.org/dc/terms/" xmlns:xsi="http://www.w3.org/2001/XMLSchema-instance" xsi:type="dcterms:W3CDTF">2026-05-25T14:24:04Z</dcterms:modified>
</cp:coreProperties>
</file>